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00 abel\"/>
    </mc:Choice>
  </mc:AlternateContent>
  <bookViews>
    <workbookView xWindow="0" yWindow="0" windowWidth="28800" windowHeight="12315"/>
  </bookViews>
  <sheets>
    <sheet name="DIFAL-JAN.24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G24" i="2"/>
  <c r="E24" i="2"/>
  <c r="G23" i="2"/>
  <c r="E23" i="2"/>
  <c r="G22" i="2"/>
  <c r="E22" i="2"/>
  <c r="F22" i="2" s="1"/>
  <c r="H22" i="2" s="1"/>
  <c r="G21" i="2"/>
  <c r="E21" i="2"/>
  <c r="F21" i="2" s="1"/>
  <c r="H21" i="2" s="1"/>
  <c r="G20" i="2"/>
  <c r="E20" i="2"/>
  <c r="G19" i="2"/>
  <c r="E19" i="2"/>
  <c r="F19" i="2" s="1"/>
  <c r="H19" i="2" s="1"/>
  <c r="F20" i="2" l="1"/>
  <c r="H20" i="2" s="1"/>
  <c r="F23" i="2"/>
  <c r="H23" i="2" s="1"/>
  <c r="F24" i="2"/>
  <c r="H24" i="2" s="1"/>
  <c r="G25" i="2" l="1"/>
  <c r="G8" i="2" l="1"/>
  <c r="G9" i="2"/>
  <c r="G10" i="2"/>
  <c r="G11" i="2"/>
  <c r="G12" i="2"/>
  <c r="G13" i="2"/>
  <c r="G14" i="2"/>
  <c r="G15" i="2"/>
  <c r="G26" i="2"/>
  <c r="G27" i="2"/>
  <c r="E11" i="2" l="1"/>
  <c r="F11" i="2" s="1"/>
  <c r="E12" i="2"/>
  <c r="K12" i="2" s="1"/>
  <c r="E13" i="2"/>
  <c r="K13" i="2" s="1"/>
  <c r="E14" i="2"/>
  <c r="K14" i="2" s="1"/>
  <c r="E15" i="2"/>
  <c r="K15" i="2" s="1"/>
  <c r="E25" i="2"/>
  <c r="E26" i="2"/>
  <c r="E27" i="2"/>
  <c r="F27" i="2" s="1"/>
  <c r="E9" i="2"/>
  <c r="F9" i="2" s="1"/>
  <c r="E10" i="2"/>
  <c r="F10" i="2" s="1"/>
  <c r="E8" i="2"/>
  <c r="K8" i="2" s="1"/>
  <c r="H27" i="2" l="1"/>
  <c r="J27" i="2" s="1"/>
  <c r="K27" i="2"/>
  <c r="H10" i="2"/>
  <c r="J10" i="2" s="1"/>
  <c r="H9" i="2"/>
  <c r="J9" i="2" s="1"/>
  <c r="K11" i="2"/>
  <c r="H11" i="2"/>
  <c r="J11" i="2" s="1"/>
  <c r="K9" i="2"/>
  <c r="K10" i="2"/>
  <c r="F26" i="2"/>
  <c r="H26" i="2" s="1"/>
  <c r="L26" i="2" s="1"/>
  <c r="F15" i="2"/>
  <c r="F13" i="2"/>
  <c r="F25" i="2"/>
  <c r="F14" i="2"/>
  <c r="F12" i="2"/>
  <c r="H12" i="2" s="1"/>
  <c r="J12" i="2" s="1"/>
  <c r="F8" i="2"/>
  <c r="H8" i="2" s="1"/>
  <c r="J8" i="2" s="1"/>
  <c r="H15" i="2" l="1"/>
  <c r="J15" i="2" s="1"/>
  <c r="L15" i="2" s="1"/>
  <c r="H14" i="2"/>
  <c r="J14" i="2" s="1"/>
  <c r="L14" i="2" s="1"/>
  <c r="H25" i="2"/>
  <c r="L25" i="2" s="1"/>
  <c r="H13" i="2"/>
  <c r="L8" i="2"/>
  <c r="L27" i="2"/>
  <c r="L9" i="2"/>
  <c r="J13" i="2" l="1"/>
  <c r="L13" i="2" s="1"/>
  <c r="L10" i="2"/>
  <c r="L11" i="2" l="1"/>
  <c r="L12" i="2"/>
</calcChain>
</file>

<file path=xl/sharedStrings.xml><?xml version="1.0" encoding="utf-8"?>
<sst xmlns="http://schemas.openxmlformats.org/spreadsheetml/2006/main" count="68" uniqueCount="27">
  <si>
    <t>ICMS ORIGEM</t>
  </si>
  <si>
    <t>BASE DE CÁLCULO</t>
  </si>
  <si>
    <t>ICMS MT</t>
  </si>
  <si>
    <t>ICMS DIFAL</t>
  </si>
  <si>
    <t>A RECOLHER</t>
  </si>
  <si>
    <t>VALOR DA</t>
  </si>
  <si>
    <t>OPERAÇÃO</t>
  </si>
  <si>
    <t xml:space="preserve">VALOR OPERAÇÃO - </t>
  </si>
  <si>
    <t xml:space="preserve">ALQ EFETIVA </t>
  </si>
  <si>
    <t>FATOR DE INCLUSÃO</t>
  </si>
  <si>
    <t>ICMS</t>
  </si>
  <si>
    <t>ORIGEM %</t>
  </si>
  <si>
    <t>MT %</t>
  </si>
  <si>
    <t>CONTRIBUINTE - MT</t>
  </si>
  <si>
    <t>AQUISIÇÃO DE VEICULOS REDUÇÃO DE BASE DE CÁLCULO ART. 22 E 24</t>
  </si>
  <si>
    <t>Estados das Regiões Sul e Sudeste, exclusive Espírito Santo</t>
  </si>
  <si>
    <t>Estados das Regiões Norte, Nordeste e Centro-Oeste ou ao Estado do Espírito Santo</t>
  </si>
  <si>
    <t>TIPO DE CONVENIO</t>
  </si>
  <si>
    <t>AQUISIÇÃO POR CONTRIBUINTES: ATIVO, USO E CONSUMO</t>
  </si>
  <si>
    <t>REGIÃO DE SAÍDA</t>
  </si>
  <si>
    <t>AQUISIÇÃO POR NÃO CONTRIBUINTES: ATIVO, USO E CONSUMO</t>
  </si>
  <si>
    <t>NÃO CONTRIBUINTE</t>
  </si>
  <si>
    <t>DIFERENÇA DE ALIQUOTAS</t>
  </si>
  <si>
    <t>Estados das Regiões Sul e Sudeste, excluido o Espírito Santo</t>
  </si>
  <si>
    <t>MAQUINAS AGRICOLAS - COVENIO 52/91 - ANEXO 02</t>
  </si>
  <si>
    <t>MAQUINAS INDUSTRIAIS- COVENIO 52/91 - ANEXO 01</t>
  </si>
  <si>
    <t>MAQUINAS INDUSTRIAIS - COVENIO 52/91 - ANEXO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</si>
</sst>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44" fontId="1" fillId="0" borderId="4" xfId="0" applyNumberFormat="1" applyFont="1" applyBorder="1"/>
    <xf numFmtId="44" fontId="1" fillId="0" borderId="5" xfId="0" applyNumberFormat="1" applyFont="1" applyBorder="1"/>
    <xf numFmtId="44" fontId="1" fillId="4" borderId="6" xfId="0" applyNumberFormat="1" applyFont="1" applyFill="1" applyBorder="1"/>
    <xf numFmtId="44" fontId="1" fillId="4" borderId="4" xfId="0" applyNumberFormat="1" applyFont="1" applyFill="1" applyBorder="1"/>
    <xf numFmtId="44" fontId="1" fillId="2" borderId="5" xfId="0" applyNumberFormat="1" applyFont="1" applyFill="1" applyBorder="1"/>
    <xf numFmtId="44" fontId="1" fillId="4" borderId="5" xfId="0" applyNumberFormat="1" applyFont="1" applyFill="1" applyBorder="1"/>
    <xf numFmtId="10" fontId="1" fillId="2" borderId="5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164" fontId="1" fillId="3" borderId="4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44" fontId="0" fillId="0" borderId="0" xfId="0" applyNumberForma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3" borderId="0" xfId="0" applyFill="1" applyAlignment="1">
      <alignment wrapText="1"/>
    </xf>
    <xf numFmtId="10" fontId="1" fillId="0" borderId="4" xfId="0" applyNumberFormat="1" applyFont="1" applyBorder="1"/>
    <xf numFmtId="2" fontId="0" fillId="0" borderId="5" xfId="0" applyNumberFormat="1" applyBorder="1" applyAlignment="1">
      <alignment horizontal="center" wrapText="1"/>
    </xf>
    <xf numFmtId="164" fontId="1" fillId="3" borderId="5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4" xfId="0" quotePrefix="1" applyBorder="1" applyAlignment="1">
      <alignment horizontal="left" wrapText="1"/>
    </xf>
    <xf numFmtId="0" fontId="5" fillId="0" borderId="4" xfId="0" applyFont="1" applyBorder="1" applyAlignment="1">
      <alignment wrapText="1"/>
    </xf>
    <xf numFmtId="44" fontId="1" fillId="2" borderId="4" xfId="0" applyNumberFormat="1" applyFont="1" applyFill="1" applyBorder="1"/>
    <xf numFmtId="0" fontId="0" fillId="0" borderId="4" xfId="0" applyBorder="1" applyAlignment="1">
      <alignment horizontal="left" wrapText="1"/>
    </xf>
    <xf numFmtId="0" fontId="5" fillId="0" borderId="4" xfId="0" quotePrefix="1" applyFont="1" applyBorder="1" applyAlignment="1">
      <alignment horizontal="left" wrapText="1"/>
    </xf>
    <xf numFmtId="0" fontId="0" fillId="0" borderId="4" xfId="0" applyBorder="1" applyAlignment="1">
      <alignment horizontal="center" wrapText="1"/>
    </xf>
    <xf numFmtId="44" fontId="2" fillId="4" borderId="4" xfId="0" applyNumberFormat="1" applyFont="1" applyFill="1" applyBorder="1"/>
    <xf numFmtId="0" fontId="0" fillId="0" borderId="0" xfId="0" applyNumberFormat="1" applyAlignment="1">
      <alignment wrapText="1"/>
    </xf>
    <xf numFmtId="10" fontId="2" fillId="0" borderId="4" xfId="0" applyNumberFormat="1" applyFont="1" applyBorder="1"/>
    <xf numFmtId="0" fontId="3" fillId="0" borderId="0" xfId="0" applyFont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tabSelected="1" topLeftCell="A2" workbookViewId="0">
      <selection activeCell="M19" sqref="M19"/>
    </sheetView>
  </sheetViews>
  <sheetFormatPr defaultRowHeight="15" x14ac:dyDescent="0.25"/>
  <cols>
    <col min="1" max="1" width="21.85546875" bestFit="1" customWidth="1"/>
    <col min="2" max="2" width="14.7109375" style="20" customWidth="1"/>
    <col min="3" max="3" width="18.5703125" customWidth="1"/>
    <col min="4" max="4" width="15.85546875" customWidth="1"/>
    <col min="5" max="5" width="16.28515625" customWidth="1"/>
    <col min="6" max="7" width="18.7109375" customWidth="1"/>
    <col min="8" max="8" width="19" customWidth="1"/>
    <col min="9" max="9" width="17.140625" customWidth="1"/>
    <col min="10" max="11" width="17" customWidth="1"/>
    <col min="12" max="12" width="18.140625" customWidth="1"/>
    <col min="13" max="13" width="10.5703125" bestFit="1" customWidth="1"/>
    <col min="14" max="14" width="9.5703125" bestFit="1" customWidth="1"/>
  </cols>
  <sheetData>
    <row r="2" spans="1:12" x14ac:dyDescent="0.25">
      <c r="B2" s="44" t="s">
        <v>13</v>
      </c>
      <c r="C2" s="44"/>
      <c r="D2" s="44"/>
      <c r="E2" s="44"/>
      <c r="F2" s="44"/>
      <c r="G2" s="44"/>
      <c r="H2" s="44"/>
      <c r="I2" s="44"/>
    </row>
    <row r="3" spans="1:12" ht="15.75" thickBot="1" x14ac:dyDescent="0.3">
      <c r="B3" s="44"/>
      <c r="C3" s="44"/>
      <c r="D3" s="44"/>
      <c r="E3" s="44"/>
      <c r="F3" s="44"/>
      <c r="G3" s="44"/>
      <c r="H3" s="44"/>
      <c r="I3" s="44"/>
    </row>
    <row r="4" spans="1:12" ht="15.75" thickBot="1" x14ac:dyDescent="0.3">
      <c r="B4" s="21"/>
      <c r="C4" s="3"/>
      <c r="D4" s="3"/>
      <c r="E4" s="3"/>
      <c r="F4" s="4"/>
      <c r="G4" s="4"/>
    </row>
    <row r="5" spans="1:12" x14ac:dyDescent="0.25">
      <c r="B5" s="22"/>
      <c r="C5" s="1"/>
      <c r="D5" s="1"/>
      <c r="E5" s="2"/>
      <c r="F5" s="2"/>
      <c r="G5" s="2"/>
    </row>
    <row r="6" spans="1:12" x14ac:dyDescent="0.25">
      <c r="A6" s="28"/>
      <c r="B6" s="48" t="s">
        <v>19</v>
      </c>
      <c r="C6" s="29" t="s">
        <v>5</v>
      </c>
      <c r="D6" s="30" t="s">
        <v>8</v>
      </c>
      <c r="E6" s="47" t="s">
        <v>0</v>
      </c>
      <c r="F6" s="31" t="s">
        <v>7</v>
      </c>
      <c r="G6" s="32" t="s">
        <v>9</v>
      </c>
      <c r="H6" s="50" t="s">
        <v>1</v>
      </c>
      <c r="I6" s="19" t="s">
        <v>8</v>
      </c>
      <c r="J6" s="50" t="s">
        <v>2</v>
      </c>
      <c r="K6" s="50" t="s">
        <v>0</v>
      </c>
      <c r="L6" s="33" t="s">
        <v>3</v>
      </c>
    </row>
    <row r="7" spans="1:12" x14ac:dyDescent="0.25">
      <c r="A7" s="28" t="s">
        <v>17</v>
      </c>
      <c r="B7" s="49"/>
      <c r="C7" s="29" t="s">
        <v>6</v>
      </c>
      <c r="D7" s="19" t="s">
        <v>11</v>
      </c>
      <c r="E7" s="47"/>
      <c r="F7" s="34" t="s">
        <v>0</v>
      </c>
      <c r="G7" s="32" t="s">
        <v>10</v>
      </c>
      <c r="H7" s="50"/>
      <c r="I7" s="19" t="s">
        <v>12</v>
      </c>
      <c r="J7" s="50"/>
      <c r="K7" s="50"/>
      <c r="L7" s="33" t="s">
        <v>4</v>
      </c>
    </row>
    <row r="8" spans="1:12" ht="64.5" x14ac:dyDescent="0.25">
      <c r="A8" s="35" t="s">
        <v>24</v>
      </c>
      <c r="B8" s="39" t="s">
        <v>23</v>
      </c>
      <c r="C8" s="37">
        <v>100</v>
      </c>
      <c r="D8" s="12">
        <v>4.1000000000000002E-2</v>
      </c>
      <c r="E8" s="5">
        <f>C8*D8</f>
        <v>4.1000000000000005</v>
      </c>
      <c r="F8" s="5">
        <f>C8-E8</f>
        <v>95.9</v>
      </c>
      <c r="G8" s="15">
        <f>(100-I8)/100</f>
        <v>0.94400000000000006</v>
      </c>
      <c r="H8" s="5">
        <f>F8/G8</f>
        <v>101.58898305084746</v>
      </c>
      <c r="I8" s="16">
        <v>5.6</v>
      </c>
      <c r="J8" s="5">
        <f>H8*I8/100</f>
        <v>5.6889830508474573</v>
      </c>
      <c r="K8" s="5">
        <f>E8+0</f>
        <v>4.1000000000000005</v>
      </c>
      <c r="L8" s="8">
        <f>J8-K8</f>
        <v>1.5889830508474567</v>
      </c>
    </row>
    <row r="9" spans="1:12" ht="77.25" x14ac:dyDescent="0.25">
      <c r="A9" s="35" t="s">
        <v>24</v>
      </c>
      <c r="B9" s="36" t="s">
        <v>16</v>
      </c>
      <c r="C9" s="37">
        <v>100</v>
      </c>
      <c r="D9" s="12">
        <v>7.0000000000000007E-2</v>
      </c>
      <c r="E9" s="5">
        <f t="shared" ref="E9:E27" si="0">C9*D9</f>
        <v>7.0000000000000009</v>
      </c>
      <c r="F9" s="5">
        <f t="shared" ref="F9:F27" si="1">C9-E9</f>
        <v>93</v>
      </c>
      <c r="G9" s="15">
        <f t="shared" ref="G9:G27" si="2">(100-I9)/100</f>
        <v>0.94400000000000006</v>
      </c>
      <c r="H9" s="5">
        <f t="shared" ref="H9:H27" si="3">F9/G9</f>
        <v>98.516949152542367</v>
      </c>
      <c r="I9" s="16">
        <v>5.6</v>
      </c>
      <c r="J9" s="5">
        <f t="shared" ref="J9:J27" si="4">H9*I9/100</f>
        <v>5.5169491525423719</v>
      </c>
      <c r="K9" s="5">
        <f t="shared" ref="K9:K27" si="5">E9+0</f>
        <v>7.0000000000000009</v>
      </c>
      <c r="L9" s="41">
        <f t="shared" ref="L9:L27" si="6">J9-K9</f>
        <v>-1.4830508474576289</v>
      </c>
    </row>
    <row r="10" spans="1:12" ht="64.5" x14ac:dyDescent="0.25">
      <c r="A10" s="35" t="s">
        <v>25</v>
      </c>
      <c r="B10" s="36" t="s">
        <v>15</v>
      </c>
      <c r="C10" s="37">
        <v>100</v>
      </c>
      <c r="D10" s="12">
        <v>5.1400000000000001E-2</v>
      </c>
      <c r="E10" s="5">
        <f t="shared" si="0"/>
        <v>5.1400000000000006</v>
      </c>
      <c r="F10" s="5">
        <f t="shared" si="1"/>
        <v>94.86</v>
      </c>
      <c r="G10" s="15">
        <f t="shared" si="2"/>
        <v>0.91200000000000003</v>
      </c>
      <c r="H10" s="5">
        <f t="shared" si="3"/>
        <v>104.01315789473684</v>
      </c>
      <c r="I10" s="16">
        <v>8.8000000000000007</v>
      </c>
      <c r="J10" s="5">
        <f t="shared" si="4"/>
        <v>9.153157894736843</v>
      </c>
      <c r="K10" s="5">
        <f t="shared" si="5"/>
        <v>5.1400000000000006</v>
      </c>
      <c r="L10" s="8">
        <f t="shared" si="6"/>
        <v>4.0131578947368425</v>
      </c>
    </row>
    <row r="11" spans="1:12" ht="77.25" x14ac:dyDescent="0.25">
      <c r="A11" s="35" t="s">
        <v>26</v>
      </c>
      <c r="B11" s="36" t="s">
        <v>16</v>
      </c>
      <c r="C11" s="37">
        <v>100</v>
      </c>
      <c r="D11" s="12">
        <v>8.7999999999999995E-2</v>
      </c>
      <c r="E11" s="5">
        <f t="shared" si="0"/>
        <v>8.7999999999999989</v>
      </c>
      <c r="F11" s="5">
        <f t="shared" si="1"/>
        <v>91.2</v>
      </c>
      <c r="G11" s="15">
        <f t="shared" si="2"/>
        <v>0.91200000000000003</v>
      </c>
      <c r="H11" s="5">
        <f t="shared" si="3"/>
        <v>100</v>
      </c>
      <c r="I11" s="16">
        <v>8.8000000000000007</v>
      </c>
      <c r="J11" s="5">
        <f t="shared" si="4"/>
        <v>8.8000000000000007</v>
      </c>
      <c r="K11" s="5">
        <f t="shared" si="5"/>
        <v>8.7999999999999989</v>
      </c>
      <c r="L11" s="8">
        <f t="shared" si="6"/>
        <v>0</v>
      </c>
    </row>
    <row r="12" spans="1:12" ht="64.5" x14ac:dyDescent="0.25">
      <c r="A12" s="38" t="s">
        <v>14</v>
      </c>
      <c r="B12" s="39" t="s">
        <v>15</v>
      </c>
      <c r="C12" s="37">
        <v>100</v>
      </c>
      <c r="D12" s="12">
        <v>7.0000000000000007E-2</v>
      </c>
      <c r="E12" s="5">
        <f t="shared" si="0"/>
        <v>7.0000000000000009</v>
      </c>
      <c r="F12" s="5">
        <f t="shared" si="1"/>
        <v>93</v>
      </c>
      <c r="G12" s="15">
        <f t="shared" si="2"/>
        <v>0.88</v>
      </c>
      <c r="H12" s="5">
        <f t="shared" si="3"/>
        <v>105.68181818181819</v>
      </c>
      <c r="I12" s="16">
        <v>12</v>
      </c>
      <c r="J12" s="5">
        <f t="shared" si="4"/>
        <v>12.681818181818182</v>
      </c>
      <c r="K12" s="5">
        <f t="shared" si="5"/>
        <v>7.0000000000000009</v>
      </c>
      <c r="L12" s="8">
        <f t="shared" si="6"/>
        <v>5.6818181818181808</v>
      </c>
    </row>
    <row r="13" spans="1:12" ht="77.25" x14ac:dyDescent="0.25">
      <c r="A13" s="38" t="s">
        <v>14</v>
      </c>
      <c r="B13" s="36" t="s">
        <v>16</v>
      </c>
      <c r="C13" s="37">
        <v>100</v>
      </c>
      <c r="D13" s="12">
        <v>0.12</v>
      </c>
      <c r="E13" s="5">
        <f t="shared" si="0"/>
        <v>12</v>
      </c>
      <c r="F13" s="5">
        <f t="shared" si="1"/>
        <v>88</v>
      </c>
      <c r="G13" s="15">
        <f t="shared" si="2"/>
        <v>0.88</v>
      </c>
      <c r="H13" s="5">
        <f t="shared" si="3"/>
        <v>100</v>
      </c>
      <c r="I13" s="16">
        <v>12</v>
      </c>
      <c r="J13" s="5">
        <f t="shared" si="4"/>
        <v>12</v>
      </c>
      <c r="K13" s="5">
        <f t="shared" si="5"/>
        <v>12</v>
      </c>
      <c r="L13" s="8">
        <f t="shared" si="6"/>
        <v>0</v>
      </c>
    </row>
    <row r="14" spans="1:12" ht="64.5" x14ac:dyDescent="0.25">
      <c r="A14" s="38" t="s">
        <v>18</v>
      </c>
      <c r="B14" s="36" t="s">
        <v>15</v>
      </c>
      <c r="C14" s="37">
        <v>1000</v>
      </c>
      <c r="D14" s="12">
        <v>7.0000000000000007E-2</v>
      </c>
      <c r="E14" s="5">
        <f t="shared" si="0"/>
        <v>70</v>
      </c>
      <c r="F14" s="5">
        <f t="shared" si="1"/>
        <v>930</v>
      </c>
      <c r="G14" s="15">
        <f t="shared" si="2"/>
        <v>0.83</v>
      </c>
      <c r="H14" s="5">
        <f t="shared" si="3"/>
        <v>1120.4819277108434</v>
      </c>
      <c r="I14" s="16">
        <v>17</v>
      </c>
      <c r="J14" s="5">
        <f t="shared" si="4"/>
        <v>190.48192771084337</v>
      </c>
      <c r="K14" s="5">
        <f t="shared" si="5"/>
        <v>70</v>
      </c>
      <c r="L14" s="8">
        <f t="shared" si="6"/>
        <v>120.48192771084337</v>
      </c>
    </row>
    <row r="15" spans="1:12" ht="77.25" x14ac:dyDescent="0.25">
      <c r="A15" s="38" t="s">
        <v>18</v>
      </c>
      <c r="B15" s="36" t="s">
        <v>16</v>
      </c>
      <c r="C15" s="37">
        <v>1000</v>
      </c>
      <c r="D15" s="12">
        <v>0.12</v>
      </c>
      <c r="E15" s="5">
        <f t="shared" si="0"/>
        <v>120</v>
      </c>
      <c r="F15" s="5">
        <f t="shared" si="1"/>
        <v>880</v>
      </c>
      <c r="G15" s="15">
        <f t="shared" si="2"/>
        <v>0.83</v>
      </c>
      <c r="H15" s="5">
        <f t="shared" si="3"/>
        <v>1060.2409638554218</v>
      </c>
      <c r="I15" s="16">
        <v>17</v>
      </c>
      <c r="J15" s="5">
        <f t="shared" si="4"/>
        <v>180.24096385542171</v>
      </c>
      <c r="K15" s="5">
        <f t="shared" si="5"/>
        <v>120</v>
      </c>
      <c r="L15" s="8">
        <f t="shared" si="6"/>
        <v>60.240963855421711</v>
      </c>
    </row>
    <row r="16" spans="1:12" s="20" customFormat="1" ht="18.75" x14ac:dyDescent="0.3">
      <c r="A16" s="51" t="s">
        <v>21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spans="1:14" s="20" customFormat="1" x14ac:dyDescent="0.25">
      <c r="A17" s="40"/>
      <c r="B17" s="48" t="s">
        <v>19</v>
      </c>
      <c r="C17" s="29" t="s">
        <v>5</v>
      </c>
      <c r="D17" s="30" t="s">
        <v>8</v>
      </c>
      <c r="E17" s="47" t="s">
        <v>0</v>
      </c>
      <c r="F17" s="31" t="s">
        <v>7</v>
      </c>
      <c r="G17" s="32" t="s">
        <v>9</v>
      </c>
      <c r="H17" s="50" t="s">
        <v>1</v>
      </c>
      <c r="I17" s="19" t="s">
        <v>8</v>
      </c>
      <c r="J17" s="48" t="s">
        <v>22</v>
      </c>
      <c r="K17" s="50"/>
      <c r="L17" s="33" t="s">
        <v>3</v>
      </c>
    </row>
    <row r="18" spans="1:14" s="20" customFormat="1" x14ac:dyDescent="0.25">
      <c r="A18" s="40"/>
      <c r="B18" s="49"/>
      <c r="C18" s="29" t="s">
        <v>6</v>
      </c>
      <c r="D18" s="19" t="s">
        <v>11</v>
      </c>
      <c r="E18" s="47"/>
      <c r="F18" s="34" t="s">
        <v>0</v>
      </c>
      <c r="G18" s="32" t="s">
        <v>10</v>
      </c>
      <c r="H18" s="50"/>
      <c r="I18" s="19" t="s">
        <v>12</v>
      </c>
      <c r="J18" s="49"/>
      <c r="K18" s="50"/>
      <c r="L18" s="33" t="s">
        <v>4</v>
      </c>
    </row>
    <row r="19" spans="1:14" s="20" customFormat="1" ht="64.5" x14ac:dyDescent="0.25">
      <c r="A19" s="35" t="s">
        <v>24</v>
      </c>
      <c r="B19" s="39" t="s">
        <v>23</v>
      </c>
      <c r="C19" s="37">
        <v>100</v>
      </c>
      <c r="D19" s="12">
        <v>4.1000000000000002E-2</v>
      </c>
      <c r="E19" s="5">
        <f>C19*D19</f>
        <v>4.1000000000000005</v>
      </c>
      <c r="F19" s="5">
        <f>C19-E19</f>
        <v>95.9</v>
      </c>
      <c r="G19" s="15">
        <f>(100-I19)/100</f>
        <v>0.94400000000000006</v>
      </c>
      <c r="H19" s="5">
        <f>F19/G19</f>
        <v>101.58898305084746</v>
      </c>
      <c r="I19" s="16">
        <v>5.6</v>
      </c>
      <c r="J19" s="24">
        <v>1.4999999999999999E-2</v>
      </c>
      <c r="K19" s="5"/>
      <c r="L19" s="8">
        <f t="shared" ref="L19:L24" si="7">H19*J19</f>
        <v>1.5238347457627119</v>
      </c>
      <c r="M19" s="42"/>
    </row>
    <row r="20" spans="1:14" s="20" customFormat="1" ht="77.25" x14ac:dyDescent="0.25">
      <c r="A20" s="35" t="s">
        <v>24</v>
      </c>
      <c r="B20" s="36" t="s">
        <v>16</v>
      </c>
      <c r="C20" s="37">
        <v>100</v>
      </c>
      <c r="D20" s="12">
        <v>7.0000000000000007E-2</v>
      </c>
      <c r="E20" s="5">
        <f t="shared" ref="E20:E24" si="8">C20*D20</f>
        <v>7.0000000000000009</v>
      </c>
      <c r="F20" s="5">
        <f t="shared" ref="F20:F24" si="9">C20-E20</f>
        <v>93</v>
      </c>
      <c r="G20" s="15">
        <f t="shared" ref="G20:G24" si="10">(100-I20)/100</f>
        <v>0.94400000000000006</v>
      </c>
      <c r="H20" s="5">
        <f t="shared" ref="H20:H24" si="11">F20/G20</f>
        <v>98.516949152542367</v>
      </c>
      <c r="I20" s="16">
        <v>5.6</v>
      </c>
      <c r="J20" s="43">
        <v>-1.4E-2</v>
      </c>
      <c r="K20" s="5"/>
      <c r="L20" s="41">
        <f t="shared" si="7"/>
        <v>-1.3792372881355932</v>
      </c>
    </row>
    <row r="21" spans="1:14" s="20" customFormat="1" ht="64.5" x14ac:dyDescent="0.25">
      <c r="A21" s="35" t="s">
        <v>25</v>
      </c>
      <c r="B21" s="36" t="s">
        <v>15</v>
      </c>
      <c r="C21" s="37">
        <v>100</v>
      </c>
      <c r="D21" s="12">
        <v>5.1400000000000001E-2</v>
      </c>
      <c r="E21" s="5">
        <f t="shared" si="8"/>
        <v>5.1400000000000006</v>
      </c>
      <c r="F21" s="5">
        <f t="shared" si="9"/>
        <v>94.86</v>
      </c>
      <c r="G21" s="15">
        <f t="shared" si="10"/>
        <v>0.91200000000000003</v>
      </c>
      <c r="H21" s="5">
        <f t="shared" si="11"/>
        <v>104.01315789473684</v>
      </c>
      <c r="I21" s="16">
        <v>8.8000000000000007</v>
      </c>
      <c r="J21" s="24">
        <v>3.6600000000000001E-2</v>
      </c>
      <c r="K21" s="5"/>
      <c r="L21" s="8">
        <f t="shared" si="7"/>
        <v>3.8068815789473684</v>
      </c>
    </row>
    <row r="22" spans="1:14" s="20" customFormat="1" ht="77.25" x14ac:dyDescent="0.25">
      <c r="A22" s="35" t="s">
        <v>26</v>
      </c>
      <c r="B22" s="36" t="s">
        <v>16</v>
      </c>
      <c r="C22" s="37">
        <v>100</v>
      </c>
      <c r="D22" s="12">
        <v>8.7999999999999995E-2</v>
      </c>
      <c r="E22" s="5">
        <f t="shared" si="8"/>
        <v>8.7999999999999989</v>
      </c>
      <c r="F22" s="5">
        <f t="shared" si="9"/>
        <v>91.2</v>
      </c>
      <c r="G22" s="15">
        <f t="shared" si="10"/>
        <v>0.91200000000000003</v>
      </c>
      <c r="H22" s="5">
        <f t="shared" si="11"/>
        <v>100</v>
      </c>
      <c r="I22" s="16">
        <v>8.8000000000000007</v>
      </c>
      <c r="J22" s="24">
        <v>0</v>
      </c>
      <c r="K22" s="5"/>
      <c r="L22" s="8">
        <f t="shared" si="7"/>
        <v>0</v>
      </c>
    </row>
    <row r="23" spans="1:14" s="20" customFormat="1" ht="64.5" x14ac:dyDescent="0.25">
      <c r="A23" s="38" t="s">
        <v>14</v>
      </c>
      <c r="B23" s="39" t="s">
        <v>15</v>
      </c>
      <c r="C23" s="37">
        <v>100</v>
      </c>
      <c r="D23" s="12">
        <v>7.0000000000000007E-2</v>
      </c>
      <c r="E23" s="5">
        <f t="shared" si="8"/>
        <v>7.0000000000000009</v>
      </c>
      <c r="F23" s="5">
        <f t="shared" si="9"/>
        <v>93</v>
      </c>
      <c r="G23" s="15">
        <f t="shared" si="10"/>
        <v>0.88</v>
      </c>
      <c r="H23" s="5">
        <f t="shared" si="11"/>
        <v>105.68181818181819</v>
      </c>
      <c r="I23" s="16">
        <v>12</v>
      </c>
      <c r="J23" s="24">
        <v>0.05</v>
      </c>
      <c r="K23" s="5"/>
      <c r="L23" s="8">
        <f t="shared" si="7"/>
        <v>5.2840909090909101</v>
      </c>
    </row>
    <row r="24" spans="1:14" s="20" customFormat="1" ht="77.25" x14ac:dyDescent="0.25">
      <c r="A24" s="38" t="s">
        <v>14</v>
      </c>
      <c r="B24" s="36" t="s">
        <v>16</v>
      </c>
      <c r="C24" s="37">
        <v>100</v>
      </c>
      <c r="D24" s="12">
        <v>0.12</v>
      </c>
      <c r="E24" s="5">
        <f t="shared" si="8"/>
        <v>12</v>
      </c>
      <c r="F24" s="5">
        <f t="shared" si="9"/>
        <v>88</v>
      </c>
      <c r="G24" s="15">
        <f t="shared" si="10"/>
        <v>0.88</v>
      </c>
      <c r="H24" s="5">
        <f t="shared" si="11"/>
        <v>100</v>
      </c>
      <c r="I24" s="16">
        <v>12</v>
      </c>
      <c r="J24" s="24">
        <v>0</v>
      </c>
      <c r="K24" s="5"/>
      <c r="L24" s="8">
        <f t="shared" si="7"/>
        <v>0</v>
      </c>
    </row>
    <row r="25" spans="1:14" ht="64.5" x14ac:dyDescent="0.25">
      <c r="A25" s="35" t="s">
        <v>20</v>
      </c>
      <c r="B25" s="36" t="s">
        <v>15</v>
      </c>
      <c r="C25" s="37">
        <v>1000</v>
      </c>
      <c r="D25" s="12">
        <v>7.0000000000000007E-2</v>
      </c>
      <c r="E25" s="5">
        <f t="shared" si="0"/>
        <v>70</v>
      </c>
      <c r="F25" s="5">
        <f t="shared" si="1"/>
        <v>930</v>
      </c>
      <c r="G25" s="15">
        <f t="shared" si="2"/>
        <v>0.83</v>
      </c>
      <c r="H25" s="5">
        <f t="shared" si="3"/>
        <v>1120.4819277108434</v>
      </c>
      <c r="I25" s="16">
        <v>17</v>
      </c>
      <c r="J25" s="24">
        <v>0.1</v>
      </c>
      <c r="K25" s="5"/>
      <c r="L25" s="8">
        <f>H25*J25</f>
        <v>112.04819277108435</v>
      </c>
    </row>
    <row r="26" spans="1:14" ht="77.25" x14ac:dyDescent="0.25">
      <c r="A26" s="35" t="s">
        <v>20</v>
      </c>
      <c r="B26" s="36" t="s">
        <v>16</v>
      </c>
      <c r="C26" s="37">
        <v>1000</v>
      </c>
      <c r="D26" s="12">
        <v>0.12</v>
      </c>
      <c r="E26" s="5">
        <f t="shared" si="0"/>
        <v>120</v>
      </c>
      <c r="F26" s="5">
        <f t="shared" si="1"/>
        <v>880</v>
      </c>
      <c r="G26" s="15">
        <f t="shared" si="2"/>
        <v>0.83</v>
      </c>
      <c r="H26" s="5">
        <f t="shared" si="3"/>
        <v>1060.2409638554218</v>
      </c>
      <c r="I26" s="16">
        <v>17</v>
      </c>
      <c r="J26" s="24">
        <v>0.05</v>
      </c>
      <c r="K26" s="5"/>
      <c r="L26" s="8">
        <f>H26*J26</f>
        <v>53.01204819277109</v>
      </c>
      <c r="M26" s="17"/>
      <c r="N26" s="17"/>
    </row>
    <row r="27" spans="1:14" ht="15.75" thickBot="1" x14ac:dyDescent="0.3">
      <c r="B27" s="25"/>
      <c r="C27" s="9">
        <v>100</v>
      </c>
      <c r="D27" s="11"/>
      <c r="E27" s="6">
        <f t="shared" si="0"/>
        <v>0</v>
      </c>
      <c r="F27" s="6">
        <f t="shared" si="1"/>
        <v>100</v>
      </c>
      <c r="G27" s="26">
        <f t="shared" si="2"/>
        <v>1</v>
      </c>
      <c r="H27" s="6">
        <f t="shared" si="3"/>
        <v>100</v>
      </c>
      <c r="I27" s="27"/>
      <c r="J27" s="6">
        <f t="shared" si="4"/>
        <v>0</v>
      </c>
      <c r="K27" s="6">
        <f t="shared" si="5"/>
        <v>0</v>
      </c>
      <c r="L27" s="10">
        <f t="shared" si="6"/>
        <v>0</v>
      </c>
    </row>
    <row r="28" spans="1:14" ht="15.75" thickBot="1" x14ac:dyDescent="0.3">
      <c r="B28" s="18"/>
      <c r="J28" s="45"/>
      <c r="K28" s="46"/>
      <c r="L28" s="7"/>
    </row>
    <row r="32" spans="1:14" x14ac:dyDescent="0.25">
      <c r="A32" s="13"/>
    </row>
    <row r="34" spans="1:5" x14ac:dyDescent="0.25">
      <c r="A34" s="14"/>
    </row>
    <row r="36" spans="1:5" x14ac:dyDescent="0.25">
      <c r="A36" s="14"/>
      <c r="B36" s="23"/>
      <c r="C36" s="14"/>
      <c r="D36" s="14"/>
      <c r="E36" s="14"/>
    </row>
  </sheetData>
  <mergeCells count="13">
    <mergeCell ref="B2:I3"/>
    <mergeCell ref="J28:K28"/>
    <mergeCell ref="E6:E7"/>
    <mergeCell ref="B6:B7"/>
    <mergeCell ref="H6:H7"/>
    <mergeCell ref="J6:J7"/>
    <mergeCell ref="K6:K7"/>
    <mergeCell ref="A16:L16"/>
    <mergeCell ref="B17:B18"/>
    <mergeCell ref="E17:E18"/>
    <mergeCell ref="H17:H18"/>
    <mergeCell ref="J17:J18"/>
    <mergeCell ref="K17:K18"/>
  </mergeCells>
  <phoneticPr fontId="4" type="noConversion"/>
  <pageMargins left="0.51181102362204722" right="0.51181102362204722" top="0.78740157480314965" bottom="0.78740157480314965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DIFAL-JAN.24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Cardinali Aére</dc:creator>
  <cp:lastModifiedBy>Abel Domingos Pinheiro Simoes</cp:lastModifiedBy>
  <cp:lastPrinted>2024-01-11T23:59:15Z</cp:lastPrinted>
  <dcterms:created xsi:type="dcterms:W3CDTF">2024-01-10T20:04:20Z</dcterms:created>
  <dcterms:modified xsi:type="dcterms:W3CDTF">2024-01-22T20:15:16Z</dcterms:modified>
</cp:coreProperties>
</file>